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avanew\Desktop\todas las carpetas\SINERGIA Y TABLERO DE CONTROL PRESIDENTE\2019\formato reporte 2019 sinergia\"/>
    </mc:Choice>
  </mc:AlternateContent>
  <xr:revisionPtr revIDLastSave="0" documentId="10_ncr:100000_{A86A53C9-74D8-4D12-B8AD-65FD141084AD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Detalle Indicadores" sheetId="1" r:id="rId1"/>
  </sheets>
  <definedNames>
    <definedName name="_xlnm.Print_Titles" localSheetId="0">'Detalle Indicadores'!$1:$2</definedName>
  </definedNames>
  <calcPr calcId="179017"/>
</workbook>
</file>

<file path=xl/calcChain.xml><?xml version="1.0" encoding="utf-8"?>
<calcChain xmlns="http://schemas.openxmlformats.org/spreadsheetml/2006/main">
  <c r="K17" i="1" l="1"/>
  <c r="L9" i="1"/>
  <c r="K14" i="1" l="1"/>
  <c r="K4" i="1" l="1"/>
  <c r="L4" i="1" s="1"/>
  <c r="L17" i="1" l="1"/>
  <c r="L6" i="1"/>
  <c r="N11" i="1" l="1"/>
  <c r="L11" i="1"/>
  <c r="N17" i="1"/>
  <c r="N10" i="1"/>
  <c r="N9" i="1"/>
  <c r="N8" i="1"/>
  <c r="L8" i="1"/>
  <c r="N5" i="1"/>
  <c r="L5" i="1"/>
  <c r="N14" i="1"/>
  <c r="L14" i="1"/>
  <c r="N12" i="1"/>
  <c r="L12" i="1"/>
  <c r="N18" i="1" l="1"/>
  <c r="N16" i="1"/>
  <c r="N15" i="1"/>
  <c r="L16" i="1"/>
  <c r="L15" i="1"/>
  <c r="K10" i="1"/>
  <c r="L10" i="1" s="1"/>
  <c r="N6" i="1"/>
  <c r="L7" i="1"/>
  <c r="N7" i="1"/>
  <c r="N13" i="1"/>
  <c r="M4" i="1"/>
  <c r="N4" i="1" s="1"/>
</calcChain>
</file>

<file path=xl/sharedStrings.xml><?xml version="1.0" encoding="utf-8"?>
<sst xmlns="http://schemas.openxmlformats.org/spreadsheetml/2006/main" count="77" uniqueCount="52">
  <si>
    <t>Indicador</t>
  </si>
  <si>
    <t>Periodicidad</t>
  </si>
  <si>
    <t>Acumulación</t>
  </si>
  <si>
    <t>Línea Base</t>
  </si>
  <si>
    <t>Meta 2020</t>
  </si>
  <si>
    <t>Colombianos en el exterior registrados en el sistema de información de registro consular</t>
  </si>
  <si>
    <t>Anual</t>
  </si>
  <si>
    <t>Capacidad</t>
  </si>
  <si>
    <t>Consulados móviles, sábados consulares, y jornadas continuas o extendidas realizados</t>
  </si>
  <si>
    <t>Mensual</t>
  </si>
  <si>
    <t>Acumulado</t>
  </si>
  <si>
    <t>Consulados que cuenten con asesor jurídico y/o social</t>
  </si>
  <si>
    <t>Trámites y servicios a los que se puede acceder a través de la aplicación móvil Miconsulado</t>
  </si>
  <si>
    <t>Semestral</t>
  </si>
  <si>
    <t>Consulados que cuenten con una guía del inmigrante, propia</t>
  </si>
  <si>
    <t>Encuentros consulares realizados</t>
  </si>
  <si>
    <t>Trimestral</t>
  </si>
  <si>
    <t>Ferias de servicio realizadas</t>
  </si>
  <si>
    <t>Acciones de diplomacia cultural realizadas</t>
  </si>
  <si>
    <t>Visas otorgadas a migrantes y visitantes</t>
  </si>
  <si>
    <t>Sistemas de automatización migratoria en aeropuertos internacionales con mayor flujo migratorio implementados</t>
  </si>
  <si>
    <t>Candidaturas de Colombia gestionadas en escenarios internacionales</t>
  </si>
  <si>
    <t>Porcentaje de implementación de la estrategia para el mapeo de la participación del país en instancias internacionales</t>
  </si>
  <si>
    <t>Porcentaje de implementación de una estrategia para hacer seguimiento y evaluación a las resoluciones y declaraciones de Colombia, como proponente o copatrocinador, aceptadas en organismos multilaterales</t>
  </si>
  <si>
    <t>Iniciativas de desarrollo e integración fronteriza y fortalecimiento del Estado en las zonas de frontera implementadas</t>
  </si>
  <si>
    <t>Proyecto productivo formulado y viabilizado</t>
  </si>
  <si>
    <t>https://sinergiapp.dnp.gov.co/#IndicadorProgEntSI/33/1481/5822</t>
  </si>
  <si>
    <t>https://sinergiapp.dnp.gov.co/#IndicadorProgEntSI/33/1481/5823</t>
  </si>
  <si>
    <t>https://sinergiapp.dnp.gov.co/#IndicadorProgEntSI/33/1481/5824</t>
  </si>
  <si>
    <t>https://sinergiapp.dnp.gov.co/#IndicadorProgEntSI/33/1481/5825</t>
  </si>
  <si>
    <t>https://sinergiapp.dnp.gov.co/#IndicadorProgEntSI/33/1481/5826</t>
  </si>
  <si>
    <t>https://sinergiapp.dnp.gov.co/#IndicadorProgEntSI/33/1481/5827</t>
  </si>
  <si>
    <t>https://sinergiapp.dnp.gov.co/#IndicadorProgEntSI/33/1481/5828</t>
  </si>
  <si>
    <t>https://sinergiapp.dnp.gov.co/#IndicadorProgEntSI/33/1483/5830</t>
  </si>
  <si>
    <t>https://sinergiapp.dnp.gov.co/#IndicadorProgEntSI/33/1483/5831</t>
  </si>
  <si>
    <t>https://sinergiapp.dnp.gov.co/#IndicadorProgEntSI/33/1482/5829</t>
  </si>
  <si>
    <t>https://sinergiapp.dnp.gov.co/#IndicadorProgEntSI/33/1484/5832</t>
  </si>
  <si>
    <t>https://sinergiapp.dnp.gov.co/#IndicadorProgEntSI/33/1484/5833</t>
  </si>
  <si>
    <t>https://sinergiapp.dnp.gov.co/#IndicadorProgEntSI/33/1484/5834</t>
  </si>
  <si>
    <t>https://sinergiapp.dnp.gov.co/#IndicadorProgEntSI/33/1485/5835</t>
  </si>
  <si>
    <t>https://sinergiapp.dnp.gov.co/#IndicadorProgEntSI/33/1480/5821</t>
  </si>
  <si>
    <t>Meta Cuatrienio
(2019-2022)</t>
  </si>
  <si>
    <t>Meta
2019</t>
  </si>
  <si>
    <t>Meta 
2021</t>
  </si>
  <si>
    <t>Meta
2022</t>
  </si>
  <si>
    <t>Link consulta Sinergia</t>
  </si>
  <si>
    <t>N/A</t>
  </si>
  <si>
    <t>SECTOR RELACIONES EXTERIORES
SISTEMA DE SEGUIMIENTO A METAS DEL GOBIERNO
Indicadores PND Corte Noviembre 2019</t>
  </si>
  <si>
    <t>AVANCE 
VIGENCIA 2019 
Corte noviembre 2019</t>
  </si>
  <si>
    <t>% AVANCE VIGENCIA 2019
Corte noviembre 2019</t>
  </si>
  <si>
    <t>AVANCE CUATRIENIO 
Corte noviembre 2019</t>
  </si>
  <si>
    <t>% AVANCE CUATRIENIO
Corte noviembre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</si>
</sst>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C0A]#,##0"/>
    <numFmt numFmtId="165" formatCode="0.0%"/>
  </numFmts>
  <fonts count="8" x14ac:knownFonts="1">
    <font>
      <sz val="11"/>
      <color rgb="FF000000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9" tint="-0.249977111117893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164" fontId="1" fillId="0" borderId="2" xfId="0" applyNumberFormat="1" applyFont="1" applyFill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 wrapText="1" readingOrder="1"/>
    </xf>
    <xf numFmtId="9" fontId="2" fillId="2" borderId="1" xfId="1" applyFont="1" applyFill="1" applyBorder="1" applyAlignment="1">
      <alignment horizontal="center" vertical="center" wrapText="1" readingOrder="1"/>
    </xf>
    <xf numFmtId="9" fontId="1" fillId="2" borderId="2" xfId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2" borderId="1" xfId="0" applyNumberFormat="1" applyFont="1" applyFill="1" applyBorder="1" applyAlignment="1">
      <alignment horizontal="left" vertical="center" wrapText="1" readingOrder="1"/>
    </xf>
    <xf numFmtId="9" fontId="2" fillId="2" borderId="2" xfId="1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vertical="center"/>
    </xf>
    <xf numFmtId="165" fontId="1" fillId="0" borderId="2" xfId="0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/>
    </xf>
    <xf numFmtId="165" fontId="1" fillId="2" borderId="2" xfId="1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9" fontId="1" fillId="3" borderId="2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5" fontId="1" fillId="3" borderId="2" xfId="0" applyNumberFormat="1" applyFont="1" applyFill="1" applyBorder="1" applyAlignment="1">
      <alignment horizontal="center" vertical="center"/>
    </xf>
    <xf numFmtId="0" fontId="5" fillId="0" borderId="2" xfId="2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 readingOrder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nergiapp.dnp.gov.co/" TargetMode="External"/><Relationship Id="rId13" Type="http://schemas.openxmlformats.org/officeDocument/2006/relationships/hyperlink" Target="https://sinergiapp.dnp.gov.co/" TargetMode="External"/><Relationship Id="rId3" Type="http://schemas.openxmlformats.org/officeDocument/2006/relationships/hyperlink" Target="https://sinergiapp.dnp.gov.co/" TargetMode="External"/><Relationship Id="rId7" Type="http://schemas.openxmlformats.org/officeDocument/2006/relationships/hyperlink" Target="https://sinergiapp.dnp.gov.co/" TargetMode="External"/><Relationship Id="rId12" Type="http://schemas.openxmlformats.org/officeDocument/2006/relationships/hyperlink" Target="https://sinergiapp.dnp.gov.co/" TargetMode="External"/><Relationship Id="rId2" Type="http://schemas.openxmlformats.org/officeDocument/2006/relationships/hyperlink" Target="https://sinergiapp.dnp.gov.co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sinergiapp.dnp.gov.co/" TargetMode="External"/><Relationship Id="rId6" Type="http://schemas.openxmlformats.org/officeDocument/2006/relationships/hyperlink" Target="https://sinergiapp.dnp.gov.co/" TargetMode="External"/><Relationship Id="rId11" Type="http://schemas.openxmlformats.org/officeDocument/2006/relationships/hyperlink" Target="https://sinergiapp.dnp.gov.co/" TargetMode="External"/><Relationship Id="rId5" Type="http://schemas.openxmlformats.org/officeDocument/2006/relationships/hyperlink" Target="https://sinergiapp.dnp.gov.co/" TargetMode="External"/><Relationship Id="rId15" Type="http://schemas.openxmlformats.org/officeDocument/2006/relationships/hyperlink" Target="https://sinergiapp.dnp.gov.co/" TargetMode="External"/><Relationship Id="rId10" Type="http://schemas.openxmlformats.org/officeDocument/2006/relationships/hyperlink" Target="https://sinergiapp.dnp.gov.co/" TargetMode="External"/><Relationship Id="rId4" Type="http://schemas.openxmlformats.org/officeDocument/2006/relationships/hyperlink" Target="https://sinergiapp.dnp.gov.co/" TargetMode="External"/><Relationship Id="rId9" Type="http://schemas.openxmlformats.org/officeDocument/2006/relationships/hyperlink" Target="https://sinergiapp.dnp.gov.co/" TargetMode="External"/><Relationship Id="rId14" Type="http://schemas.openxmlformats.org/officeDocument/2006/relationships/hyperlink" Target="https://sinergiapp.dnp.gov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showGridLines="0" tabSelected="1" zoomScale="60" zoomScaleNormal="60" workbookViewId="0">
      <pane ySplit="2" topLeftCell="A3" activePane="bottomLeft" state="frozen"/>
      <selection pane="bottomLeft" activeCell="K17" sqref="K17"/>
    </sheetView>
  </sheetViews>
  <sheetFormatPr baseColWidth="10" defaultRowHeight="14.25" x14ac:dyDescent="0.2"/>
  <cols>
    <col min="1" max="1" width="45.28515625" style="1" customWidth="1"/>
    <col min="2" max="2" width="17.5703125" style="1" customWidth="1"/>
    <col min="3" max="3" width="17.28515625" style="1" customWidth="1"/>
    <col min="4" max="5" width="9.140625" style="1" bestFit="1" customWidth="1"/>
    <col min="6" max="6" width="9" style="1" bestFit="1" customWidth="1"/>
    <col min="7" max="7" width="10.42578125" style="1" bestFit="1" customWidth="1"/>
    <col min="8" max="8" width="10.140625" style="1" bestFit="1" customWidth="1"/>
    <col min="9" max="9" width="15.85546875" style="1" bestFit="1" customWidth="1"/>
    <col min="10" max="10" width="2.28515625" style="3" customWidth="1"/>
    <col min="11" max="11" width="25.140625" style="1" bestFit="1" customWidth="1"/>
    <col min="12" max="12" width="25.140625" style="15" bestFit="1" customWidth="1"/>
    <col min="13" max="14" width="25.140625" style="1" bestFit="1" customWidth="1"/>
    <col min="15" max="15" width="66.85546875" style="1" bestFit="1" customWidth="1"/>
    <col min="16" max="16384" width="11.42578125" style="1"/>
  </cols>
  <sheetData>
    <row r="1" spans="1:15" ht="59.25" customHeight="1" x14ac:dyDescent="0.25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6" customHeight="1" x14ac:dyDescent="0.2">
      <c r="K2" s="7"/>
      <c r="M2" s="7"/>
      <c r="N2" s="7"/>
    </row>
    <row r="3" spans="1:15" ht="61.5" customHeight="1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42</v>
      </c>
      <c r="F3" s="8" t="s">
        <v>4</v>
      </c>
      <c r="G3" s="8" t="s">
        <v>43</v>
      </c>
      <c r="H3" s="8" t="s">
        <v>44</v>
      </c>
      <c r="I3" s="8" t="s">
        <v>41</v>
      </c>
      <c r="K3" s="8" t="s">
        <v>48</v>
      </c>
      <c r="L3" s="8" t="s">
        <v>49</v>
      </c>
      <c r="M3" s="8" t="s">
        <v>50</v>
      </c>
      <c r="N3" s="8" t="s">
        <v>51</v>
      </c>
      <c r="O3" s="8" t="s">
        <v>45</v>
      </c>
    </row>
    <row r="4" spans="1:15" ht="55.5" customHeight="1" x14ac:dyDescent="0.25">
      <c r="A4" s="16" t="s">
        <v>5</v>
      </c>
      <c r="B4" s="4" t="s">
        <v>6</v>
      </c>
      <c r="C4" s="5" t="s">
        <v>7</v>
      </c>
      <c r="D4" s="2">
        <v>790000</v>
      </c>
      <c r="E4" s="10">
        <v>850200</v>
      </c>
      <c r="F4" s="2">
        <v>912200</v>
      </c>
      <c r="G4" s="2">
        <v>1048600</v>
      </c>
      <c r="H4" s="2">
        <v>1185000</v>
      </c>
      <c r="I4" s="10">
        <v>1185000</v>
      </c>
      <c r="K4" s="11">
        <f>D4+4653+5082+5218+5368+5997+6140+6817+6792+6237+7824+8132</f>
        <v>858260</v>
      </c>
      <c r="L4" s="20">
        <f>(K4-D4)/(E4-D4)</f>
        <v>1.1338870431893688</v>
      </c>
      <c r="M4" s="11">
        <f>+K4</f>
        <v>858260</v>
      </c>
      <c r="N4" s="21">
        <f>(M4-D4)/(I4-D4)</f>
        <v>0.17281012658227848</v>
      </c>
      <c r="O4" s="27" t="s">
        <v>26</v>
      </c>
    </row>
    <row r="5" spans="1:15" ht="61.5" customHeight="1" x14ac:dyDescent="0.25">
      <c r="A5" s="16" t="s">
        <v>8</v>
      </c>
      <c r="B5" s="4" t="s">
        <v>9</v>
      </c>
      <c r="C5" s="5" t="s">
        <v>10</v>
      </c>
      <c r="D5" s="2">
        <v>559</v>
      </c>
      <c r="E5" s="10">
        <v>500</v>
      </c>
      <c r="F5" s="2">
        <v>500</v>
      </c>
      <c r="G5" s="2">
        <v>500</v>
      </c>
      <c r="H5" s="2">
        <v>500</v>
      </c>
      <c r="I5" s="10">
        <v>2000</v>
      </c>
      <c r="K5" s="25">
        <v>480</v>
      </c>
      <c r="L5" s="17">
        <f>K5/E5</f>
        <v>0.96</v>
      </c>
      <c r="M5" s="6">
        <v>480</v>
      </c>
      <c r="N5" s="14">
        <f t="shared" ref="N5:N9" si="0">M5/I5</f>
        <v>0.24</v>
      </c>
      <c r="O5" s="18" t="s">
        <v>27</v>
      </c>
    </row>
    <row r="6" spans="1:15" ht="45.75" customHeight="1" x14ac:dyDescent="0.25">
      <c r="A6" s="16" t="s">
        <v>11</v>
      </c>
      <c r="B6" s="4" t="s">
        <v>6</v>
      </c>
      <c r="C6" s="5" t="s">
        <v>7</v>
      </c>
      <c r="D6" s="12">
        <v>0.44</v>
      </c>
      <c r="E6" s="13">
        <v>0.44</v>
      </c>
      <c r="F6" s="12">
        <v>0.65</v>
      </c>
      <c r="G6" s="12">
        <v>0.85</v>
      </c>
      <c r="H6" s="12">
        <v>1</v>
      </c>
      <c r="I6" s="13">
        <v>1</v>
      </c>
      <c r="K6" s="23">
        <v>0.61</v>
      </c>
      <c r="L6" s="17">
        <f>K6/E6</f>
        <v>1.3863636363636362</v>
      </c>
      <c r="M6" s="9">
        <v>0.61</v>
      </c>
      <c r="N6" s="14">
        <f t="shared" si="0"/>
        <v>0.61</v>
      </c>
      <c r="O6" s="18" t="s">
        <v>28</v>
      </c>
    </row>
    <row r="7" spans="1:15" ht="57" customHeight="1" x14ac:dyDescent="0.25">
      <c r="A7" s="16" t="s">
        <v>12</v>
      </c>
      <c r="B7" s="4" t="s">
        <v>13</v>
      </c>
      <c r="C7" s="5" t="s">
        <v>10</v>
      </c>
      <c r="D7" s="2">
        <v>0</v>
      </c>
      <c r="E7" s="10">
        <v>5</v>
      </c>
      <c r="F7" s="2">
        <v>5</v>
      </c>
      <c r="G7" s="2">
        <v>0</v>
      </c>
      <c r="H7" s="2">
        <v>0</v>
      </c>
      <c r="I7" s="10">
        <v>10</v>
      </c>
      <c r="K7" s="25">
        <v>7</v>
      </c>
      <c r="L7" s="17">
        <f>K7/E7</f>
        <v>1.4</v>
      </c>
      <c r="M7" s="6">
        <v>7</v>
      </c>
      <c r="N7" s="14">
        <f t="shared" si="0"/>
        <v>0.7</v>
      </c>
      <c r="O7" s="18" t="s">
        <v>29</v>
      </c>
    </row>
    <row r="8" spans="1:15" ht="38.25" customHeight="1" x14ac:dyDescent="0.25">
      <c r="A8" s="16" t="s">
        <v>14</v>
      </c>
      <c r="B8" s="4" t="s">
        <v>13</v>
      </c>
      <c r="C8" s="5" t="s">
        <v>10</v>
      </c>
      <c r="D8" s="12">
        <v>0</v>
      </c>
      <c r="E8" s="13">
        <v>0.75</v>
      </c>
      <c r="F8" s="12">
        <v>0.25</v>
      </c>
      <c r="G8" s="12">
        <v>0</v>
      </c>
      <c r="H8" s="12">
        <v>0</v>
      </c>
      <c r="I8" s="13">
        <v>1</v>
      </c>
      <c r="K8" s="26">
        <v>0.48570000000000002</v>
      </c>
      <c r="L8" s="17">
        <f>+K8/E8</f>
        <v>0.64760000000000006</v>
      </c>
      <c r="M8" s="19">
        <v>0.48570000000000002</v>
      </c>
      <c r="N8" s="14">
        <f t="shared" si="0"/>
        <v>0.48570000000000002</v>
      </c>
      <c r="O8" s="18" t="s">
        <v>30</v>
      </c>
    </row>
    <row r="9" spans="1:15" ht="38.25" customHeight="1" x14ac:dyDescent="0.25">
      <c r="A9" s="16" t="s">
        <v>15</v>
      </c>
      <c r="B9" s="4" t="s">
        <v>16</v>
      </c>
      <c r="C9" s="5" t="s">
        <v>7</v>
      </c>
      <c r="D9" s="2">
        <v>0</v>
      </c>
      <c r="E9" s="10">
        <v>210</v>
      </c>
      <c r="F9" s="2">
        <v>420</v>
      </c>
      <c r="G9" s="2">
        <v>630</v>
      </c>
      <c r="H9" s="2">
        <v>840</v>
      </c>
      <c r="I9" s="10">
        <v>840</v>
      </c>
      <c r="K9" s="25">
        <v>130</v>
      </c>
      <c r="L9" s="17">
        <f>K9/E9</f>
        <v>0.61904761904761907</v>
      </c>
      <c r="M9" s="6">
        <v>130</v>
      </c>
      <c r="N9" s="14">
        <f t="shared" si="0"/>
        <v>0.15476190476190477</v>
      </c>
      <c r="O9" s="27" t="s">
        <v>31</v>
      </c>
    </row>
    <row r="10" spans="1:15" ht="33" customHeight="1" x14ac:dyDescent="0.25">
      <c r="A10" s="16" t="s">
        <v>17</v>
      </c>
      <c r="B10" s="4" t="s">
        <v>16</v>
      </c>
      <c r="C10" s="5" t="s">
        <v>7</v>
      </c>
      <c r="D10" s="2">
        <v>18</v>
      </c>
      <c r="E10" s="10">
        <v>22</v>
      </c>
      <c r="F10" s="2">
        <v>23</v>
      </c>
      <c r="G10" s="2">
        <v>24</v>
      </c>
      <c r="H10" s="2">
        <v>25</v>
      </c>
      <c r="I10" s="10">
        <v>25</v>
      </c>
      <c r="K10" s="11">
        <f>7+D10</f>
        <v>25</v>
      </c>
      <c r="L10" s="17">
        <f>(K10-D10)/(E10-D10)</f>
        <v>1.75</v>
      </c>
      <c r="M10" s="6">
        <v>25</v>
      </c>
      <c r="N10" s="14">
        <f>(M10-D10)/(I10-D10)</f>
        <v>1</v>
      </c>
      <c r="O10" s="18" t="s">
        <v>32</v>
      </c>
    </row>
    <row r="11" spans="1:15" ht="38.25" customHeight="1" x14ac:dyDescent="0.25">
      <c r="A11" s="16" t="s">
        <v>19</v>
      </c>
      <c r="B11" s="4" t="s">
        <v>16</v>
      </c>
      <c r="C11" s="5" t="s">
        <v>10</v>
      </c>
      <c r="D11" s="2">
        <v>0</v>
      </c>
      <c r="E11" s="10">
        <v>22500</v>
      </c>
      <c r="F11" s="2">
        <v>22500</v>
      </c>
      <c r="G11" s="2">
        <v>22500</v>
      </c>
      <c r="H11" s="2">
        <v>22500</v>
      </c>
      <c r="I11" s="10">
        <v>90000</v>
      </c>
      <c r="K11" s="22">
        <v>40395</v>
      </c>
      <c r="L11" s="17">
        <f>K11/E11</f>
        <v>1.7953333333333332</v>
      </c>
      <c r="M11" s="22">
        <v>40395</v>
      </c>
      <c r="N11" s="14">
        <f>M11/I11</f>
        <v>0.44883333333333331</v>
      </c>
      <c r="O11" s="27" t="s">
        <v>33</v>
      </c>
    </row>
    <row r="12" spans="1:15" ht="43.5" customHeight="1" x14ac:dyDescent="0.25">
      <c r="A12" s="16" t="s">
        <v>18</v>
      </c>
      <c r="B12" s="4" t="s">
        <v>9</v>
      </c>
      <c r="C12" s="5" t="s">
        <v>7</v>
      </c>
      <c r="D12" s="2">
        <v>1164</v>
      </c>
      <c r="E12" s="10">
        <v>1464</v>
      </c>
      <c r="F12" s="2">
        <v>1774</v>
      </c>
      <c r="G12" s="2">
        <v>2084</v>
      </c>
      <c r="H12" s="2">
        <v>2344</v>
      </c>
      <c r="I12" s="10">
        <v>2344</v>
      </c>
      <c r="K12" s="11">
        <v>1493</v>
      </c>
      <c r="L12" s="17">
        <f>(K12-D12)/(E12-D12)</f>
        <v>1.0966666666666667</v>
      </c>
      <c r="M12" s="22">
        <v>1493</v>
      </c>
      <c r="N12" s="14">
        <f>(M12-D12)/(I12-D12)</f>
        <v>0.27881355932203389</v>
      </c>
      <c r="O12" s="27" t="s">
        <v>35</v>
      </c>
    </row>
    <row r="13" spans="1:15" ht="74.25" customHeight="1" x14ac:dyDescent="0.25">
      <c r="A13" s="16" t="s">
        <v>20</v>
      </c>
      <c r="B13" s="4" t="s">
        <v>13</v>
      </c>
      <c r="C13" s="5" t="s">
        <v>7</v>
      </c>
      <c r="D13" s="2">
        <v>1</v>
      </c>
      <c r="E13" s="10">
        <v>0</v>
      </c>
      <c r="F13" s="2">
        <v>1</v>
      </c>
      <c r="G13" s="2">
        <v>1</v>
      </c>
      <c r="H13" s="2">
        <v>2</v>
      </c>
      <c r="I13" s="10">
        <v>5</v>
      </c>
      <c r="K13" s="24">
        <v>0</v>
      </c>
      <c r="L13" s="17" t="s">
        <v>46</v>
      </c>
      <c r="M13" s="6">
        <v>1</v>
      </c>
      <c r="N13" s="14">
        <f>M13/I13</f>
        <v>0.2</v>
      </c>
      <c r="O13" s="18" t="s">
        <v>34</v>
      </c>
    </row>
    <row r="14" spans="1:15" ht="56.25" customHeight="1" x14ac:dyDescent="0.25">
      <c r="A14" s="16" t="s">
        <v>21</v>
      </c>
      <c r="B14" s="4" t="s">
        <v>16</v>
      </c>
      <c r="C14" s="5" t="s">
        <v>7</v>
      </c>
      <c r="D14" s="2">
        <v>57</v>
      </c>
      <c r="E14" s="10">
        <v>65</v>
      </c>
      <c r="F14" s="2">
        <v>73</v>
      </c>
      <c r="G14" s="2">
        <v>83</v>
      </c>
      <c r="H14" s="2">
        <v>97</v>
      </c>
      <c r="I14" s="10">
        <v>97</v>
      </c>
      <c r="K14" s="11">
        <f>16+D14+7</f>
        <v>80</v>
      </c>
      <c r="L14" s="17">
        <f>(K14-D14)/(E14-D14)</f>
        <v>2.875</v>
      </c>
      <c r="M14" s="6">
        <v>80</v>
      </c>
      <c r="N14" s="14">
        <f>(M14-D14)/(I14-D14)</f>
        <v>0.57499999999999996</v>
      </c>
      <c r="O14" s="18" t="s">
        <v>36</v>
      </c>
    </row>
    <row r="15" spans="1:15" ht="66" customHeight="1" x14ac:dyDescent="0.25">
      <c r="A15" s="16" t="s">
        <v>22</v>
      </c>
      <c r="B15" s="4" t="s">
        <v>13</v>
      </c>
      <c r="C15" s="5" t="s">
        <v>7</v>
      </c>
      <c r="D15" s="12">
        <v>0</v>
      </c>
      <c r="E15" s="13">
        <v>0.1</v>
      </c>
      <c r="F15" s="12">
        <v>0.4</v>
      </c>
      <c r="G15" s="12">
        <v>0.7</v>
      </c>
      <c r="H15" s="12">
        <v>1</v>
      </c>
      <c r="I15" s="13">
        <v>1</v>
      </c>
      <c r="K15" s="9">
        <v>7.0000000000000007E-2</v>
      </c>
      <c r="L15" s="17">
        <f>+K15/E15</f>
        <v>0.70000000000000007</v>
      </c>
      <c r="M15" s="9">
        <v>7.0000000000000007E-2</v>
      </c>
      <c r="N15" s="14">
        <f>M15/I15</f>
        <v>7.0000000000000007E-2</v>
      </c>
      <c r="O15" s="18" t="s">
        <v>37</v>
      </c>
    </row>
    <row r="16" spans="1:15" ht="116.25" customHeight="1" x14ac:dyDescent="0.25">
      <c r="A16" s="16" t="s">
        <v>23</v>
      </c>
      <c r="B16" s="4" t="s">
        <v>13</v>
      </c>
      <c r="C16" s="5" t="s">
        <v>7</v>
      </c>
      <c r="D16" s="12">
        <v>0</v>
      </c>
      <c r="E16" s="13">
        <v>0.1</v>
      </c>
      <c r="F16" s="12">
        <v>0.4</v>
      </c>
      <c r="G16" s="12">
        <v>0.7</v>
      </c>
      <c r="H16" s="12">
        <v>1</v>
      </c>
      <c r="I16" s="13">
        <v>1</v>
      </c>
      <c r="K16" s="23">
        <v>7.0000000000000007E-2</v>
      </c>
      <c r="L16" s="17">
        <f>+K16/E16</f>
        <v>0.70000000000000007</v>
      </c>
      <c r="M16" s="9">
        <v>7.0000000000000007E-2</v>
      </c>
      <c r="N16" s="14">
        <f>M16/I16</f>
        <v>7.0000000000000007E-2</v>
      </c>
      <c r="O16" s="18" t="s">
        <v>38</v>
      </c>
    </row>
    <row r="17" spans="1:15" ht="69.75" customHeight="1" x14ac:dyDescent="0.25">
      <c r="A17" s="16" t="s">
        <v>24</v>
      </c>
      <c r="B17" s="4" t="s">
        <v>16</v>
      </c>
      <c r="C17" s="5" t="s">
        <v>7</v>
      </c>
      <c r="D17" s="2">
        <v>808</v>
      </c>
      <c r="E17" s="10">
        <v>868</v>
      </c>
      <c r="F17" s="2">
        <v>908</v>
      </c>
      <c r="G17" s="2">
        <v>968</v>
      </c>
      <c r="H17" s="2">
        <v>1008</v>
      </c>
      <c r="I17" s="10">
        <v>1008</v>
      </c>
      <c r="K17" s="11">
        <f>82+D17+20</f>
        <v>910</v>
      </c>
      <c r="L17" s="17">
        <f>(K17-D17)/(E17-D17)</f>
        <v>1.7</v>
      </c>
      <c r="M17" s="6">
        <v>910</v>
      </c>
      <c r="N17" s="14">
        <f>(M17-D17)/(I17-D17)</f>
        <v>0.51</v>
      </c>
      <c r="O17" s="18" t="s">
        <v>39</v>
      </c>
    </row>
    <row r="18" spans="1:15" ht="39.75" customHeight="1" x14ac:dyDescent="0.25">
      <c r="A18" s="16" t="s">
        <v>25</v>
      </c>
      <c r="B18" s="4" t="s">
        <v>6</v>
      </c>
      <c r="C18" s="5" t="s">
        <v>10</v>
      </c>
      <c r="D18" s="2">
        <v>0</v>
      </c>
      <c r="E18" s="10">
        <v>0</v>
      </c>
      <c r="F18" s="2">
        <v>0</v>
      </c>
      <c r="G18" s="2">
        <v>0</v>
      </c>
      <c r="H18" s="2">
        <v>1</v>
      </c>
      <c r="I18" s="10">
        <v>1</v>
      </c>
      <c r="K18" s="6">
        <v>0</v>
      </c>
      <c r="L18" s="17" t="s">
        <v>46</v>
      </c>
      <c r="M18" s="6">
        <v>0</v>
      </c>
      <c r="N18" s="14">
        <f>M18/I18</f>
        <v>0</v>
      </c>
      <c r="O18" s="18" t="s">
        <v>40</v>
      </c>
    </row>
  </sheetData>
  <mergeCells count="1">
    <mergeCell ref="A1:O1"/>
  </mergeCells>
  <hyperlinks>
    <hyperlink ref="O4" r:id="rId1" location="IndicadorProgEntSI/33/1481/5822" xr:uid="{00000000-0004-0000-0000-000000000000}"/>
    <hyperlink ref="O5" r:id="rId2" location="IndicadorProgEntSI/33/1481/5823" xr:uid="{00000000-0004-0000-0000-000001000000}"/>
    <hyperlink ref="O6" r:id="rId3" location="IndicadorProgEntSI/33/1481/5824" xr:uid="{00000000-0004-0000-0000-000002000000}"/>
    <hyperlink ref="O7" r:id="rId4" location="IndicadorProgEntSI/33/1481/5825" xr:uid="{00000000-0004-0000-0000-000003000000}"/>
    <hyperlink ref="O8" r:id="rId5" location="IndicadorProgEntSI/33/1481/5826" xr:uid="{00000000-0004-0000-0000-000004000000}"/>
    <hyperlink ref="O9" r:id="rId6" location="IndicadorProgEntSI/33/1481/5827" xr:uid="{00000000-0004-0000-0000-000005000000}"/>
    <hyperlink ref="O10" r:id="rId7" location="IndicadorProgEntSI/33/1481/5828" xr:uid="{00000000-0004-0000-0000-000006000000}"/>
    <hyperlink ref="O11" r:id="rId8" location="IndicadorProgEntSI/33/1483/5830" xr:uid="{00000000-0004-0000-0000-000007000000}"/>
    <hyperlink ref="O12" r:id="rId9" location="IndicadorProgEntSI/33/1482/5829" xr:uid="{00000000-0004-0000-0000-000008000000}"/>
    <hyperlink ref="O13" r:id="rId10" location="IndicadorProgEntSI/33/1483/5831" xr:uid="{00000000-0004-0000-0000-000009000000}"/>
    <hyperlink ref="O14" r:id="rId11" location="IndicadorProgEntSI/33/1484/5832" xr:uid="{00000000-0004-0000-0000-00000A000000}"/>
    <hyperlink ref="O15" r:id="rId12" location="IndicadorProgEntSI/33/1484/5833" xr:uid="{00000000-0004-0000-0000-00000B000000}"/>
    <hyperlink ref="O16" r:id="rId13" location="IndicadorProgEntSI/33/1484/5834" xr:uid="{00000000-0004-0000-0000-00000C000000}"/>
    <hyperlink ref="O17" r:id="rId14" location="IndicadorProgEntSI/33/1485/5835" xr:uid="{00000000-0004-0000-0000-00000D000000}"/>
    <hyperlink ref="O18" r:id="rId15" location="IndicadorProgEntSI/33/1480/5821" xr:uid="{00000000-0004-0000-0000-00000E000000}"/>
  </hyperlinks>
  <pageMargins left="0" right="0" top="0" bottom="0" header="0" footer="0"/>
  <pageSetup paperSize="9" orientation="portrait" horizontalDpi="300" verticalDpi="300" r:id="rId16"/>
  <headerFooter alignWithMargins="0"/>
  <ignoredErrors>
    <ignoredError sqref="N11:N14 L8 L10:L11 N10 N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Detalle Indicadores</vt:lpstr>
      <vt:lpstr>'Detalle Indicadores'!Títulos_a_imprimir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 Nayibe Barrera Sopo</dc:creator>
  <cp:lastModifiedBy>LUZ ADRIANA NAVA VILLAMIL</cp:lastModifiedBy>
  <dcterms:created xsi:type="dcterms:W3CDTF">2019-09-30T15:24:31Z</dcterms:created>
  <dcterms:modified xsi:type="dcterms:W3CDTF">2020-01-28T20:56:22Z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